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S:\ALS\AAC\AIT\COLANTONI\RDA PUBBLICHE\Procedure aperte\Gara Salesforce\FIELD SERVICE\01_RdO\"/>
    </mc:Choice>
  </mc:AlternateContent>
  <xr:revisionPtr revIDLastSave="0" documentId="13_ncr:1_{04ADE3D1-31F2-4E76-86A1-1BFD2194C3A1}" xr6:coauthVersionLast="47" xr6:coauthVersionMax="47" xr10:uidLastSave="{00000000-0000-0000-0000-000000000000}"/>
  <bookViews>
    <workbookView xWindow="-103" yWindow="-103" windowWidth="24892" windowHeight="15034" xr2:uid="{888CFC05-76D2-46A0-87EC-B2C67961572E}"/>
  </bookViews>
  <sheets>
    <sheet name="OE" sheetId="2" r:id="rId1"/>
  </sheets>
  <definedNames>
    <definedName name="_xlnm._FilterDatabase" localSheetId="0" hidden="1">OE!$A$7:$E$8</definedName>
    <definedName name="_xlnm.Print_Area" localSheetId="0">OE!$A$6:$J$8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2" l="1"/>
  <c r="J17" i="2"/>
  <c r="J18" i="2"/>
  <c r="J19" i="2"/>
  <c r="J20" i="2"/>
  <c r="J15" i="2"/>
  <c r="I16" i="2"/>
  <c r="I15" i="2"/>
  <c r="F29" i="2"/>
  <c r="H22" i="2"/>
  <c r="I17" i="2"/>
  <c r="I18" i="2"/>
  <c r="I19" i="2"/>
  <c r="I20" i="2"/>
  <c r="I8" i="2"/>
  <c r="D20" i="2"/>
  <c r="D19" i="2"/>
  <c r="D18" i="2"/>
  <c r="D17" i="2"/>
  <c r="D16" i="2"/>
  <c r="D15" i="2"/>
  <c r="F16" i="2"/>
  <c r="H12" i="2"/>
  <c r="F15" i="2"/>
  <c r="F17" i="2"/>
  <c r="F18" i="2"/>
  <c r="F8" i="2"/>
  <c r="F9" i="2"/>
  <c r="F10" i="2"/>
  <c r="J8" i="2"/>
  <c r="I9" i="2"/>
  <c r="J9" i="2" s="1"/>
  <c r="I10" i="2"/>
  <c r="J10" i="2" s="1"/>
  <c r="F19" i="2" l="1"/>
  <c r="F27" i="2" s="1"/>
  <c r="F31" i="2"/>
  <c r="F20" i="2"/>
  <c r="F35" i="2" l="1"/>
</calcChain>
</file>

<file path=xl/sharedStrings.xml><?xml version="1.0" encoding="utf-8"?>
<sst xmlns="http://schemas.openxmlformats.org/spreadsheetml/2006/main" count="67" uniqueCount="55">
  <si>
    <t>NR</t>
  </si>
  <si>
    <t>ONERI DELLA SICUREZZA NON SOGGETTI A RIBASSO</t>
  </si>
  <si>
    <t>% RIBASSO OFFERTO</t>
  </si>
  <si>
    <t>Dichiarazione da compilare a cura del Concorrente</t>
  </si>
  <si>
    <t>u.m.</t>
  </si>
  <si>
    <t>Q.tà</t>
  </si>
  <si>
    <t>TOTALE A BASE D'ASTA (€)</t>
  </si>
  <si>
    <t>gg/uu</t>
  </si>
  <si>
    <t>TARIFFA A BASE D'ASTA (€)</t>
  </si>
  <si>
    <t>IMPORTO UNITARIO OFFERTO AL NETTO DI RIBASSO</t>
  </si>
  <si>
    <t>TARIFFA OFFERTA AL NETTO DI RIBASSO</t>
  </si>
  <si>
    <t>IMPORTO TOTALE OFFERTO AL NETTO DI RIBASSO</t>
  </si>
  <si>
    <t>SCHEMA DI OFFERTA ECONOMICA</t>
  </si>
  <si>
    <t>1.1</t>
  </si>
  <si>
    <t>1.2</t>
  </si>
  <si>
    <t>1.3</t>
  </si>
  <si>
    <t>TOTALE</t>
  </si>
  <si>
    <t>TOTALE IMPORTO A BASE D'ASTA</t>
  </si>
  <si>
    <t xml:space="preserve">RIBASSO MEDIO PONDERATO OFFERTO </t>
  </si>
  <si>
    <t>TOTALE IMPORTO OFFERTO</t>
  </si>
  <si>
    <t>(Indicare con una x)</t>
  </si>
  <si>
    <t>INOLTRE DICHIARA
che, ai sensi dell’art. 108, comma 9, del Codice</t>
  </si>
  <si>
    <r>
      <rPr>
        <b/>
        <sz val="22"/>
        <rFont val="Calibri Light"/>
        <family val="2"/>
        <scheme val="major"/>
      </rPr>
      <t>COSTI RELATIVI ALLA SICUREZZA DA RISCHIO SPECIFICO (o aziendali)</t>
    </r>
    <r>
      <rPr>
        <sz val="22"/>
        <rFont val="Calibri Light"/>
        <family val="2"/>
        <scheme val="major"/>
      </rPr>
      <t xml:space="preserve">
Tali costi risultano congrui rispetto all’entità ed alle caratteristiche delle prestazioni oggetto dell’appalto</t>
    </r>
  </si>
  <si>
    <t>oppure</t>
  </si>
  <si>
    <r>
      <t xml:space="preserve">I COSTI DELLA MANODOPERA </t>
    </r>
    <r>
      <rPr>
        <sz val="22"/>
        <rFont val="Calibri Light"/>
        <family val="2"/>
        <scheme val="major"/>
      </rPr>
      <t>sono pari o superiori a quelli indicati nei documenti a base di gara</t>
    </r>
  </si>
  <si>
    <r>
      <t xml:space="preserve">I COSTI DELLA MANODOPERA sono pari ad €                                                                            
</t>
    </r>
    <r>
      <rPr>
        <sz val="22"/>
        <rFont val="Calibri Light"/>
        <family val="2"/>
        <scheme val="major"/>
      </rPr>
      <t>Tali costi derivano da una più efficiente organizzazione aziendale e, pertanto, viene allegata alla presente una relazione, ed eventuale documentazione a comprova, nella quale si dimostrano le ragioni tecnico-organizzative alla base di tale diverso valore indicato.</t>
    </r>
  </si>
  <si>
    <t>Documento informatico firmato digitalmente ai sensi del D. Lgs. n. 82/2005 s.m.i. e norme collegate, il quale sostituisce il documento cartaceo e la firma autografa.</t>
  </si>
  <si>
    <t>Gara europea a procedura aperta per l’affidamento dei Servizi di sviluppo e manutenzione delle applicazioni su piattaforma Salesforce per il modulo Field Service</t>
  </si>
  <si>
    <t>canone trimestrale</t>
  </si>
  <si>
    <t>Application Management Services
(rif. par. 2.2 del Capitolato Tecnico)</t>
  </si>
  <si>
    <t>2.1</t>
  </si>
  <si>
    <t>2.2</t>
  </si>
  <si>
    <t>2.3</t>
  </si>
  <si>
    <t>2.4</t>
  </si>
  <si>
    <t>2.5</t>
  </si>
  <si>
    <t>2.6</t>
  </si>
  <si>
    <r>
      <t xml:space="preserve">NOTA alla compilazione dello Schema di Offerta Economica
</t>
    </r>
    <r>
      <rPr>
        <sz val="24"/>
        <rFont val="Calibri Light"/>
        <family val="2"/>
        <scheme val="major"/>
      </rPr>
      <t xml:space="preserve">- le celle da compilare sono solamente quelle in </t>
    </r>
    <r>
      <rPr>
        <b/>
        <sz val="24"/>
        <color theme="9" tint="0.39997558519241921"/>
        <rFont val="Calibri Light"/>
        <family val="2"/>
        <scheme val="major"/>
      </rPr>
      <t>VERDE</t>
    </r>
    <r>
      <rPr>
        <sz val="24"/>
        <rFont val="Calibri Light"/>
        <family val="2"/>
        <scheme val="major"/>
      </rPr>
      <t xml:space="preserve">;
- l’offerta economica è sottoscritta digitalmente con le modalità indicate per la sottoscrizione della domanda di cui al paragrafo  “Domanda di partecipazione ed eventuale procura” del Disciplinare di gara;
- il ribasso, indicato nella </t>
    </r>
    <r>
      <rPr>
        <b/>
        <sz val="24"/>
        <rFont val="Calibri Light"/>
        <family val="2"/>
        <scheme val="major"/>
      </rPr>
      <t>cella F25</t>
    </r>
    <r>
      <rPr>
        <sz val="24"/>
        <rFont val="Calibri Light"/>
        <family val="2"/>
        <scheme val="major"/>
      </rPr>
      <t xml:space="preserve"> sarà utilizzato per determinare la graduatoria finale. Tale valore dovrà esser risportato altresì nell'apposita sezione della Busta C Economica.</t>
    </r>
  </si>
  <si>
    <r>
      <t xml:space="preserve">Il sottoscritto Concorrente ________________________________________ con sede legale in ______________, Via/Piazza ____________________ n. ____ 
cap. _________  città _________________  provincia di _______________,
 C.F. n. ___________________ partita I.V.A. n. ________________ ed iscritta alla C.C.I.A.A. di _______________ con il n. ________________
[N.B.: in caso di raggruppamenti/aggregazioni di imprese indicare i riferimenti della mandataria e delle mandanti]
OFFRE,
</t>
    </r>
    <r>
      <rPr>
        <sz val="22"/>
        <color theme="1"/>
        <rFont val="Calibri Light"/>
        <family val="2"/>
        <scheme val="major"/>
      </rPr>
      <t xml:space="preserve">sotto la sua responsabilità civile e penale ai sensi del D.P.R. n. 445/2000 e s.m.i., i </t>
    </r>
    <r>
      <rPr>
        <b/>
        <u/>
        <sz val="22"/>
        <color theme="1"/>
        <rFont val="Calibri Light"/>
        <family val="2"/>
        <scheme val="major"/>
      </rPr>
      <t xml:space="preserve">seguenti ribassi % </t>
    </r>
    <r>
      <rPr>
        <sz val="22"/>
        <color theme="1"/>
        <rFont val="Calibri Light"/>
        <family val="2"/>
        <scheme val="major"/>
      </rPr>
      <t xml:space="preserve"> relativi l’appalto in oggetto, da applicarsi sugli importi unitari a base di gara, al netto di IVA, nonché degli oneri della sicurezza</t>
    </r>
  </si>
  <si>
    <t>Coefficiente Ponderale (%)</t>
  </si>
  <si>
    <r>
      <t xml:space="preserve">Manutenzione Correttiva e Service Request Management - </t>
    </r>
    <r>
      <rPr>
        <b/>
        <sz val="22"/>
        <color theme="1"/>
        <rFont val="Calibri Light"/>
        <family val="2"/>
        <scheme val="major"/>
      </rPr>
      <t>2026</t>
    </r>
  </si>
  <si>
    <r>
      <t xml:space="preserve">Manutenzione Correttiva e Service Request Management - </t>
    </r>
    <r>
      <rPr>
        <b/>
        <sz val="22"/>
        <color theme="1"/>
        <rFont val="Calibri Light"/>
        <family val="2"/>
        <scheme val="major"/>
      </rPr>
      <t>2027</t>
    </r>
  </si>
  <si>
    <r>
      <t xml:space="preserve">Manutenzione Correttiva e Service Request Management - </t>
    </r>
    <r>
      <rPr>
        <b/>
        <sz val="22"/>
        <color theme="1"/>
        <rFont val="Calibri Light"/>
        <family val="2"/>
        <scheme val="major"/>
      </rPr>
      <t>2028</t>
    </r>
  </si>
  <si>
    <t>% RIBASSO UNICO OFFERTO</t>
  </si>
  <si>
    <t>% RIBASSO MEDIO PONDERATO OFFERTO APPLICATION DEVELOPMENT SERVICES</t>
  </si>
  <si>
    <t>% RIBASSO UNICO OFFERTO APPLICATION MANAGEMENT SERVICES</t>
  </si>
  <si>
    <t>CANONE TRIMESTRALE A BASE D'ASTA (€)</t>
  </si>
  <si>
    <t>Functional Lead/Scum Master</t>
  </si>
  <si>
    <t>Project Manager/ IT Architect / Service IT Architect / Heroku Architect / Marketing Cloud Expert / IT Infrastructure Expert / IT Security Specialist / Data architect</t>
  </si>
  <si>
    <t>Senior Business Analyst / Field Service Senior Business Analyst / AI Specialist / ​Senior Technical Analyst</t>
  </si>
  <si>
    <t>Business Analyst / Field Service Business Analyst / Technical Analyst</t>
  </si>
  <si>
    <t>Senior software/app Developer - Heroku Senior software/app Developer</t>
  </si>
  <si>
    <t>Software/app Developer - Heroku Software/app Developer</t>
  </si>
  <si>
    <t>Application Development Services*
(rif. par. 2.3 del Capitolato Tecnico)</t>
  </si>
  <si>
    <t>Q.tà
massima stimata nel triennio**</t>
  </si>
  <si>
    <t>*Con riferimento alle figure professionali del Quality/Test Specialist - Data Scientist - ​UX/UI Specialist - RPA Specialist - SecDevOps Specialist - Support Specialist, in caso di attivazione, le stesse saranno remunerate applicando le tariffe offerte in relazione alle figure di cui ai punti 2.5 o, in alternativa, 2.6 sulla base del livello di seniority delle medesime. 
** Le quantità di gg/uu indicate sono da intendersi come indicative e non vincolanti per la Committente.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</si>
</sst>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
  </numFmts>
  <fonts count="19" x14ac:knownFonts="1">
    <font>
      <sz val="11"/>
      <color theme="1"/>
      <name val="Calibri"/>
      <family val="2"/>
      <scheme val="minor"/>
    </font>
    <font>
      <sz val="11"/>
      <color theme="1"/>
      <name val="Calibri"/>
      <family val="2"/>
      <scheme val="minor"/>
    </font>
    <font>
      <sz val="8"/>
      <name val="Calibri"/>
      <family val="2"/>
      <scheme val="minor"/>
    </font>
    <font>
      <i/>
      <sz val="22"/>
      <color rgb="FFFF0000"/>
      <name val="Calibri Light"/>
      <family val="2"/>
    </font>
    <font>
      <sz val="22"/>
      <color theme="1"/>
      <name val="Calibri Light"/>
      <family val="2"/>
      <scheme val="major"/>
    </font>
    <font>
      <b/>
      <sz val="22"/>
      <color rgb="FF000000"/>
      <name val="Calibri Light"/>
      <family val="2"/>
      <scheme val="major"/>
    </font>
    <font>
      <b/>
      <i/>
      <sz val="22"/>
      <color rgb="FF000000"/>
      <name val="Calibri Light"/>
      <family val="2"/>
      <scheme val="major"/>
    </font>
    <font>
      <b/>
      <sz val="22"/>
      <color theme="1"/>
      <name val="Calibri Light"/>
      <family val="2"/>
      <scheme val="major"/>
    </font>
    <font>
      <b/>
      <sz val="22"/>
      <color theme="0"/>
      <name val="Calibri Light"/>
      <family val="2"/>
      <scheme val="major"/>
    </font>
    <font>
      <b/>
      <sz val="22"/>
      <color rgb="FFFF0000"/>
      <name val="Calibri Light"/>
      <family val="2"/>
      <scheme val="major"/>
    </font>
    <font>
      <b/>
      <sz val="22"/>
      <name val="Calibri Light"/>
      <family val="2"/>
      <scheme val="major"/>
    </font>
    <font>
      <sz val="22"/>
      <name val="Calibri Light"/>
      <family val="2"/>
      <scheme val="major"/>
    </font>
    <font>
      <b/>
      <i/>
      <sz val="22"/>
      <name val="Calibri Light"/>
      <family val="2"/>
      <scheme val="major"/>
    </font>
    <font>
      <i/>
      <sz val="22"/>
      <name val="Calibri Light"/>
      <family val="2"/>
      <scheme val="major"/>
    </font>
    <font>
      <b/>
      <sz val="24"/>
      <name val="Calibri Light"/>
      <family val="2"/>
      <scheme val="major"/>
    </font>
    <font>
      <b/>
      <sz val="24"/>
      <color theme="9" tint="0.39997558519241921"/>
      <name val="Calibri Light"/>
      <family val="2"/>
      <scheme val="major"/>
    </font>
    <font>
      <sz val="24"/>
      <name val="Calibri Light"/>
      <family val="2"/>
      <scheme val="major"/>
    </font>
    <font>
      <b/>
      <u/>
      <sz val="22"/>
      <color theme="1"/>
      <name val="Calibri Light"/>
      <family val="2"/>
      <scheme val="major"/>
    </font>
    <font>
      <i/>
      <sz val="24"/>
      <color theme="1"/>
      <name val="Calibri Light"/>
      <family val="2"/>
      <scheme val="major"/>
    </font>
  </fonts>
  <fills count="8">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rgb="FF002060"/>
        <bgColor indexed="64"/>
      </patternFill>
    </fill>
    <fill>
      <patternFill patternType="solid">
        <fgColor theme="6" tint="0.79998168889431442"/>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0" fontId="3" fillId="0" borderId="0" xfId="0" applyFont="1" applyAlignment="1">
      <alignment vertical="center"/>
    </xf>
    <xf numFmtId="0" fontId="4" fillId="0" borderId="0" xfId="0" applyFont="1"/>
    <xf numFmtId="0" fontId="6" fillId="0" borderId="0" xfId="0" applyFont="1" applyAlignment="1">
      <alignment vertical="center" wrapText="1"/>
    </xf>
    <xf numFmtId="0" fontId="4" fillId="0" borderId="0" xfId="0" applyFont="1" applyAlignment="1">
      <alignment horizontal="centerContinuous"/>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164" fontId="4" fillId="3" borderId="1" xfId="0" applyNumberFormat="1" applyFont="1" applyFill="1" applyBorder="1" applyAlignment="1">
      <alignment horizontal="center" vertical="center"/>
    </xf>
    <xf numFmtId="0" fontId="7" fillId="4" borderId="0" xfId="0" applyFont="1" applyFill="1" applyAlignment="1">
      <alignment horizontal="center" vertical="center" wrapText="1"/>
    </xf>
    <xf numFmtId="0" fontId="4" fillId="4" borderId="0" xfId="0" applyFont="1" applyFill="1" applyAlignment="1">
      <alignment horizontal="left" vertical="center" wrapText="1"/>
    </xf>
    <xf numFmtId="0" fontId="4" fillId="4" borderId="0" xfId="0" applyFont="1" applyFill="1" applyAlignment="1">
      <alignment horizontal="center" vertical="center" wrapText="1"/>
    </xf>
    <xf numFmtId="164" fontId="4" fillId="4" borderId="0" xfId="0" applyNumberFormat="1" applyFont="1" applyFill="1" applyAlignment="1">
      <alignment horizontal="center" vertical="center"/>
    </xf>
    <xf numFmtId="165" fontId="4" fillId="4" borderId="0" xfId="0" applyNumberFormat="1" applyFont="1" applyFill="1" applyAlignment="1" applyProtection="1">
      <alignment horizontal="center" vertical="center"/>
      <protection locked="0"/>
    </xf>
    <xf numFmtId="0" fontId="4" fillId="4" borderId="0" xfId="0" applyFont="1" applyFill="1"/>
    <xf numFmtId="0" fontId="9" fillId="0" borderId="0" xfId="0" applyFont="1" applyAlignment="1">
      <alignment vertical="center"/>
    </xf>
    <xf numFmtId="164" fontId="4" fillId="0" borderId="0" xfId="0" applyNumberFormat="1" applyFont="1"/>
    <xf numFmtId="0" fontId="7" fillId="4" borderId="0" xfId="0" applyFont="1" applyFill="1" applyAlignment="1">
      <alignment horizontal="left" vertical="center" wrapText="1"/>
    </xf>
    <xf numFmtId="2" fontId="4" fillId="4" borderId="0" xfId="0" applyNumberFormat="1" applyFont="1" applyFill="1" applyAlignment="1">
      <alignment horizontal="center" vertical="center" wrapText="1"/>
    </xf>
    <xf numFmtId="164" fontId="8" fillId="4" borderId="0" xfId="0" applyNumberFormat="1" applyFont="1" applyFill="1" applyAlignment="1">
      <alignment horizontal="center" vertical="center"/>
    </xf>
    <xf numFmtId="10" fontId="4" fillId="0" borderId="0" xfId="1" applyNumberFormat="1" applyFont="1"/>
    <xf numFmtId="165" fontId="8" fillId="4" borderId="0" xfId="1" applyNumberFormat="1" applyFont="1" applyFill="1" applyBorder="1" applyAlignment="1">
      <alignment horizontal="center" vertical="center"/>
    </xf>
    <xf numFmtId="164" fontId="10" fillId="6" borderId="12" xfId="0" applyNumberFormat="1" applyFont="1" applyFill="1" applyBorder="1" applyAlignment="1">
      <alignment horizontal="center" vertical="center"/>
    </xf>
    <xf numFmtId="0" fontId="4" fillId="0" borderId="13" xfId="0" applyFont="1" applyBorder="1"/>
    <xf numFmtId="0" fontId="4" fillId="0" borderId="14" xfId="0" applyFont="1" applyBorder="1"/>
    <xf numFmtId="164" fontId="8" fillId="4" borderId="13" xfId="0" applyNumberFormat="1" applyFont="1" applyFill="1" applyBorder="1" applyAlignment="1">
      <alignment horizontal="center" vertical="center"/>
    </xf>
    <xf numFmtId="164" fontId="8" fillId="4" borderId="14" xfId="0" applyNumberFormat="1" applyFont="1" applyFill="1" applyBorder="1" applyAlignment="1">
      <alignment horizontal="center" vertical="center"/>
    </xf>
    <xf numFmtId="164" fontId="10" fillId="6" borderId="16" xfId="0" applyNumberFormat="1" applyFont="1" applyFill="1" applyBorder="1" applyAlignment="1">
      <alignment horizontal="center" vertical="center"/>
    </xf>
    <xf numFmtId="164" fontId="8" fillId="5" borderId="19" xfId="0" applyNumberFormat="1" applyFont="1" applyFill="1" applyBorder="1" applyAlignment="1">
      <alignment horizontal="center" vertical="center"/>
    </xf>
    <xf numFmtId="165" fontId="8" fillId="5" borderId="16" xfId="0" applyNumberFormat="1" applyFont="1" applyFill="1" applyBorder="1" applyAlignment="1">
      <alignment horizontal="center" vertical="center"/>
    </xf>
    <xf numFmtId="164" fontId="10" fillId="7" borderId="16" xfId="0" applyNumberFormat="1" applyFont="1" applyFill="1" applyBorder="1" applyAlignment="1">
      <alignment horizontal="center" vertical="center"/>
    </xf>
    <xf numFmtId="0" fontId="9" fillId="0" borderId="13" xfId="0" applyFont="1" applyBorder="1" applyAlignment="1">
      <alignment vertical="center"/>
    </xf>
    <xf numFmtId="0" fontId="10" fillId="0" borderId="14" xfId="0" applyFont="1" applyBorder="1" applyAlignment="1">
      <alignment horizontal="center" vertical="center"/>
    </xf>
    <xf numFmtId="0" fontId="10" fillId="7" borderId="16" xfId="0" applyFont="1" applyFill="1" applyBorder="1" applyAlignment="1">
      <alignment horizontal="center" vertical="center"/>
    </xf>
    <xf numFmtId="0" fontId="10" fillId="0" borderId="16" xfId="0" applyFont="1" applyBorder="1" applyAlignment="1">
      <alignment horizontal="center" vertical="center"/>
    </xf>
    <xf numFmtId="164" fontId="10" fillId="7" borderId="19" xfId="0" applyNumberFormat="1" applyFont="1" applyFill="1" applyBorder="1" applyAlignment="1">
      <alignment horizontal="center" vertical="center"/>
    </xf>
    <xf numFmtId="0" fontId="4" fillId="0" borderId="1" xfId="0" applyFont="1" applyBorder="1" applyAlignment="1">
      <alignment horizontal="left" vertical="center" wrapText="1"/>
    </xf>
    <xf numFmtId="164" fontId="7" fillId="3" borderId="1" xfId="0" applyNumberFormat="1" applyFont="1" applyFill="1" applyBorder="1" applyAlignment="1">
      <alignment horizontal="center" vertical="center"/>
    </xf>
    <xf numFmtId="164" fontId="7" fillId="0" borderId="0" xfId="0" applyNumberFormat="1" applyFont="1" applyAlignment="1">
      <alignment vertical="center"/>
    </xf>
    <xf numFmtId="165" fontId="8" fillId="5" borderId="25" xfId="1" applyNumberFormat="1"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5" borderId="27" xfId="0" applyFont="1" applyFill="1" applyBorder="1" applyAlignment="1">
      <alignment horizontal="center" vertical="center"/>
    </xf>
    <xf numFmtId="0" fontId="8" fillId="5" borderId="28" xfId="0" applyFont="1" applyFill="1" applyBorder="1" applyAlignment="1">
      <alignment horizontal="center" vertical="center" wrapText="1"/>
    </xf>
    <xf numFmtId="0" fontId="7" fillId="0" borderId="15" xfId="0" applyFont="1" applyBorder="1" applyAlignment="1">
      <alignment horizontal="center" vertical="center" wrapText="1"/>
    </xf>
    <xf numFmtId="164" fontId="4" fillId="2" borderId="16" xfId="0" applyNumberFormat="1" applyFont="1" applyFill="1" applyBorder="1" applyAlignment="1">
      <alignment horizontal="center" vertical="center"/>
    </xf>
    <xf numFmtId="0" fontId="7" fillId="0" borderId="17" xfId="0" applyFont="1" applyBorder="1" applyAlignment="1">
      <alignment horizontal="center" vertical="center" wrapText="1"/>
    </xf>
    <xf numFmtId="0" fontId="4" fillId="0" borderId="18" xfId="0" applyFont="1" applyBorder="1" applyAlignment="1">
      <alignment horizontal="left" vertical="center" wrapText="1"/>
    </xf>
    <xf numFmtId="0" fontId="4" fillId="0" borderId="18" xfId="0" applyFont="1" applyBorder="1" applyAlignment="1">
      <alignment horizontal="center" vertical="center" wrapText="1"/>
    </xf>
    <xf numFmtId="2" fontId="4" fillId="0" borderId="18" xfId="0" applyNumberFormat="1" applyFont="1" applyBorder="1" applyAlignment="1">
      <alignment horizontal="center" vertical="center" wrapText="1"/>
    </xf>
    <xf numFmtId="164" fontId="7" fillId="3" borderId="18" xfId="0" applyNumberFormat="1" applyFont="1" applyFill="1" applyBorder="1" applyAlignment="1">
      <alignment horizontal="center" vertical="center"/>
    </xf>
    <xf numFmtId="164" fontId="4" fillId="3" borderId="18" xfId="0" applyNumberFormat="1" applyFont="1" applyFill="1" applyBorder="1" applyAlignment="1">
      <alignment horizontal="center" vertical="center"/>
    </xf>
    <xf numFmtId="164" fontId="4" fillId="2" borderId="19" xfId="0" applyNumberFormat="1" applyFont="1" applyFill="1" applyBorder="1" applyAlignment="1">
      <alignment horizontal="center" vertical="center"/>
    </xf>
    <xf numFmtId="165" fontId="7" fillId="7" borderId="1" xfId="0" applyNumberFormat="1" applyFont="1" applyFill="1" applyBorder="1" applyAlignment="1" applyProtection="1">
      <alignment horizontal="center" vertical="center"/>
      <protection locked="0"/>
    </xf>
    <xf numFmtId="165" fontId="7" fillId="7" borderId="18" xfId="0" applyNumberFormat="1" applyFont="1" applyFill="1" applyBorder="1" applyAlignment="1" applyProtection="1">
      <alignment horizontal="center" vertical="center"/>
      <protection locked="0"/>
    </xf>
    <xf numFmtId="0" fontId="4" fillId="4" borderId="1"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0" borderId="0" xfId="0" applyFont="1" applyAlignment="1">
      <alignment wrapText="1"/>
    </xf>
    <xf numFmtId="0" fontId="8" fillId="5" borderId="30"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31" xfId="0" applyFont="1" applyFill="1" applyBorder="1" applyAlignment="1">
      <alignment horizontal="center" vertical="center"/>
    </xf>
    <xf numFmtId="0" fontId="8" fillId="5" borderId="12" xfId="0" applyFont="1" applyFill="1" applyBorder="1" applyAlignment="1">
      <alignment horizontal="center" vertical="center" wrapText="1"/>
    </xf>
    <xf numFmtId="0" fontId="14" fillId="0" borderId="1" xfId="0" applyFont="1" applyBorder="1" applyAlignment="1">
      <alignment horizontal="left" vertical="center" wrapText="1"/>
    </xf>
    <xf numFmtId="0" fontId="12" fillId="0" borderId="0" xfId="0" applyFont="1" applyAlignment="1">
      <alignment horizontal="left" vertical="center" wrapText="1"/>
    </xf>
    <xf numFmtId="0" fontId="10" fillId="6" borderId="20" xfId="0" applyFont="1" applyFill="1" applyBorder="1" applyAlignment="1">
      <alignment horizontal="center" vertical="center" wrapText="1"/>
    </xf>
    <xf numFmtId="0" fontId="10" fillId="6" borderId="21" xfId="0" applyFont="1" applyFill="1" applyBorder="1" applyAlignment="1">
      <alignment horizontal="center" vertical="center"/>
    </xf>
    <xf numFmtId="0" fontId="10" fillId="6" borderId="22" xfId="0" applyFont="1" applyFill="1" applyBorder="1" applyAlignment="1">
      <alignment horizontal="center" vertical="center"/>
    </xf>
    <xf numFmtId="0" fontId="11" fillId="0" borderId="23" xfId="0" applyFont="1" applyBorder="1" applyAlignment="1">
      <alignment horizontal="left" vertical="center" wrapText="1"/>
    </xf>
    <xf numFmtId="0" fontId="11" fillId="0" borderId="7" xfId="0" applyFont="1" applyBorder="1" applyAlignment="1">
      <alignment horizontal="left" vertical="center"/>
    </xf>
    <xf numFmtId="0" fontId="11" fillId="0" borderId="3" xfId="0" applyFont="1" applyBorder="1" applyAlignment="1">
      <alignment horizontal="left" vertical="center"/>
    </xf>
    <xf numFmtId="0" fontId="10" fillId="0" borderId="15" xfId="0" applyFont="1" applyBorder="1" applyAlignment="1">
      <alignment horizontal="left" vertical="center"/>
    </xf>
    <xf numFmtId="0" fontId="10" fillId="0" borderId="1" xfId="0" applyFont="1" applyBorder="1" applyAlignment="1">
      <alignment horizontal="left" vertical="center"/>
    </xf>
    <xf numFmtId="0" fontId="13" fillId="0" borderId="23"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10" fillId="0" borderId="17" xfId="0" applyFont="1" applyBorder="1" applyAlignment="1">
      <alignment horizontal="left" vertical="center" wrapText="1"/>
    </xf>
    <xf numFmtId="0" fontId="10" fillId="0" borderId="18" xfId="0" applyFont="1" applyBorder="1" applyAlignment="1">
      <alignment horizontal="lef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7" fillId="7" borderId="4"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165" fontId="7" fillId="7" borderId="2" xfId="0" applyNumberFormat="1" applyFont="1" applyFill="1" applyBorder="1" applyAlignment="1" applyProtection="1">
      <alignment horizontal="center" vertical="center"/>
      <protection locked="0"/>
    </xf>
    <xf numFmtId="165" fontId="7" fillId="7" borderId="8" xfId="0" applyNumberFormat="1" applyFont="1" applyFill="1" applyBorder="1" applyAlignment="1" applyProtection="1">
      <alignment horizontal="center" vertical="center"/>
      <protection locked="0"/>
    </xf>
    <xf numFmtId="165" fontId="7" fillId="7" borderId="29" xfId="0" applyNumberFormat="1" applyFont="1" applyFill="1" applyBorder="1" applyAlignment="1" applyProtection="1">
      <alignment horizontal="center" vertical="center"/>
      <protection locked="0"/>
    </xf>
    <xf numFmtId="0" fontId="10" fillId="6" borderId="9"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1" xfId="0" applyFont="1" applyFill="1" applyBorder="1" applyAlignment="1">
      <alignment horizontal="center" vertical="center" wrapText="1"/>
    </xf>
    <xf numFmtId="10" fontId="7" fillId="3" borderId="2" xfId="1" applyNumberFormat="1" applyFont="1" applyFill="1" applyBorder="1" applyAlignment="1">
      <alignment horizontal="center" vertical="center"/>
    </xf>
    <xf numFmtId="10" fontId="7" fillId="3" borderId="8" xfId="1" applyNumberFormat="1" applyFont="1" applyFill="1" applyBorder="1" applyAlignment="1">
      <alignment horizontal="center" vertical="center"/>
    </xf>
    <xf numFmtId="10" fontId="7" fillId="3" borderId="29" xfId="1" applyNumberFormat="1" applyFont="1" applyFill="1" applyBorder="1" applyAlignment="1">
      <alignment horizontal="center" vertical="center"/>
    </xf>
    <xf numFmtId="0" fontId="8" fillId="5" borderId="15" xfId="0" applyFont="1" applyFill="1" applyBorder="1" applyAlignment="1">
      <alignment horizontal="center" vertical="center"/>
    </xf>
    <xf numFmtId="0" fontId="8" fillId="5" borderId="1" xfId="0" applyFont="1" applyFill="1" applyBorder="1" applyAlignment="1">
      <alignment horizontal="center" vertical="center"/>
    </xf>
    <xf numFmtId="164" fontId="10" fillId="6" borderId="15" xfId="0" applyNumberFormat="1" applyFont="1" applyFill="1" applyBorder="1" applyAlignment="1">
      <alignment horizontal="center" vertical="center"/>
    </xf>
    <xf numFmtId="164" fontId="10" fillId="6" borderId="1" xfId="0" applyNumberFormat="1" applyFont="1" applyFill="1" applyBorder="1" applyAlignment="1">
      <alignment horizontal="center" vertical="center"/>
    </xf>
    <xf numFmtId="10" fontId="7" fillId="3" borderId="1" xfId="1" applyNumberFormat="1" applyFont="1" applyFill="1" applyBorder="1" applyAlignment="1">
      <alignment horizontal="center" vertical="center"/>
    </xf>
    <xf numFmtId="10" fontId="7" fillId="3" borderId="18" xfId="1" applyNumberFormat="1" applyFont="1" applyFill="1" applyBorder="1" applyAlignment="1">
      <alignment horizontal="center" vertical="center"/>
    </xf>
    <xf numFmtId="0" fontId="8" fillId="5" borderId="4" xfId="0" applyFont="1" applyFill="1" applyBorder="1" applyAlignment="1">
      <alignment horizontal="right" vertical="center" wrapText="1"/>
    </xf>
    <xf numFmtId="0" fontId="8" fillId="5" borderId="5" xfId="0" applyFont="1" applyFill="1" applyBorder="1" applyAlignment="1">
      <alignment horizontal="right" vertical="center" wrapText="1"/>
    </xf>
    <xf numFmtId="0" fontId="8" fillId="5" borderId="24" xfId="0" applyFont="1" applyFill="1" applyBorder="1" applyAlignment="1">
      <alignment horizontal="right" vertical="center" wrapText="1"/>
    </xf>
    <xf numFmtId="0" fontId="18" fillId="0" borderId="0" xfId="0" applyFont="1" applyAlignment="1">
      <alignment horizontal="left" vertical="center" wrapText="1"/>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D9FAC-FE58-4E50-B001-C08EF91FDD55}">
  <sheetPr>
    <pageSetUpPr fitToPage="1"/>
  </sheetPr>
  <dimension ref="A1:Q47"/>
  <sheetViews>
    <sheetView showGridLines="0" tabSelected="1" topLeftCell="A19" zoomScale="40" zoomScaleNormal="40" zoomScaleSheetLayoutView="85" workbookViewId="0">
      <selection activeCell="G15" sqref="G15:G20"/>
    </sheetView>
  </sheetViews>
  <sheetFormatPr defaultColWidth="8.765625" defaultRowHeight="28.3" x14ac:dyDescent="0.75"/>
  <cols>
    <col min="1" max="1" width="11.765625" style="2" customWidth="1"/>
    <col min="2" max="2" width="94.765625" style="2" customWidth="1"/>
    <col min="3" max="3" width="33.765625" style="2" customWidth="1"/>
    <col min="4" max="4" width="29.765625" style="2" customWidth="1"/>
    <col min="5" max="5" width="42.23046875" style="2" customWidth="1"/>
    <col min="6" max="6" width="42.53515625" style="2" customWidth="1"/>
    <col min="7" max="7" width="49.07421875" style="2" customWidth="1"/>
    <col min="8" max="8" width="61.23046875" style="2" customWidth="1"/>
    <col min="9" max="9" width="48.3046875" style="2" customWidth="1"/>
    <col min="10" max="10" width="45.765625" style="2" customWidth="1"/>
    <col min="11" max="11" width="18.53515625" style="2" customWidth="1"/>
    <col min="12" max="12" width="9.765625" style="2" customWidth="1"/>
    <col min="13" max="16384" width="8.765625" style="2"/>
  </cols>
  <sheetData>
    <row r="1" spans="1:17" ht="36.450000000000003" customHeight="1" thickBot="1" x14ac:dyDescent="0.8">
      <c r="A1" s="1" t="s">
        <v>3</v>
      </c>
    </row>
    <row r="2" spans="1:17" ht="104.15" customHeight="1" thickBot="1" x14ac:dyDescent="0.8">
      <c r="A2" s="76" t="s">
        <v>12</v>
      </c>
      <c r="B2" s="77"/>
      <c r="C2" s="77"/>
      <c r="D2" s="77"/>
      <c r="E2" s="77"/>
      <c r="F2" s="77"/>
      <c r="G2" s="77"/>
      <c r="H2" s="77"/>
      <c r="I2" s="77"/>
      <c r="J2" s="78"/>
      <c r="K2" s="3"/>
      <c r="L2" s="3"/>
    </row>
    <row r="3" spans="1:17" ht="121.1" customHeight="1" thickBot="1" x14ac:dyDescent="0.8">
      <c r="A3" s="82" t="s">
        <v>27</v>
      </c>
      <c r="B3" s="83"/>
      <c r="C3" s="83"/>
      <c r="D3" s="83"/>
      <c r="E3" s="83"/>
      <c r="F3" s="83"/>
      <c r="G3" s="83"/>
      <c r="H3" s="83"/>
      <c r="I3" s="83"/>
      <c r="J3" s="84"/>
    </row>
    <row r="4" spans="1:17" ht="342" customHeight="1" thickBot="1" x14ac:dyDescent="0.8">
      <c r="A4" s="79" t="s">
        <v>37</v>
      </c>
      <c r="B4" s="80"/>
      <c r="C4" s="80"/>
      <c r="D4" s="80"/>
      <c r="E4" s="80"/>
      <c r="F4" s="80"/>
      <c r="G4" s="80"/>
      <c r="H4" s="80"/>
      <c r="I4" s="80"/>
      <c r="J4" s="81"/>
      <c r="K4" s="4"/>
      <c r="L4" s="4"/>
    </row>
    <row r="5" spans="1:17" ht="9.65" customHeight="1" x14ac:dyDescent="0.75"/>
    <row r="6" spans="1:17" ht="7.1" customHeight="1" thickBot="1" x14ac:dyDescent="0.8"/>
    <row r="7" spans="1:17" ht="130.19999999999999" customHeight="1" x14ac:dyDescent="0.75">
      <c r="A7" s="39" t="s">
        <v>0</v>
      </c>
      <c r="B7" s="40" t="s">
        <v>29</v>
      </c>
      <c r="C7" s="41" t="s">
        <v>4</v>
      </c>
      <c r="D7" s="41" t="s">
        <v>5</v>
      </c>
      <c r="E7" s="40" t="s">
        <v>45</v>
      </c>
      <c r="F7" s="40" t="s">
        <v>6</v>
      </c>
      <c r="G7" s="40" t="s">
        <v>38</v>
      </c>
      <c r="H7" s="41" t="s">
        <v>42</v>
      </c>
      <c r="I7" s="40" t="s">
        <v>9</v>
      </c>
      <c r="J7" s="42" t="s">
        <v>11</v>
      </c>
    </row>
    <row r="8" spans="1:17" ht="77.400000000000006" customHeight="1" x14ac:dyDescent="0.75">
      <c r="A8" s="43" t="s">
        <v>13</v>
      </c>
      <c r="B8" s="35" t="s">
        <v>39</v>
      </c>
      <c r="C8" s="5" t="s">
        <v>28</v>
      </c>
      <c r="D8" s="6">
        <v>4</v>
      </c>
      <c r="E8" s="36">
        <v>131625</v>
      </c>
      <c r="F8" s="7">
        <f>E8*D8</f>
        <v>526500</v>
      </c>
      <c r="G8" s="95">
        <v>0.6</v>
      </c>
      <c r="H8" s="87"/>
      <c r="I8" s="7">
        <f>E8-(E8*$H$8)</f>
        <v>131625</v>
      </c>
      <c r="J8" s="44">
        <f>I8*D8</f>
        <v>526500</v>
      </c>
    </row>
    <row r="9" spans="1:17" ht="93.65" customHeight="1" x14ac:dyDescent="0.75">
      <c r="A9" s="43" t="s">
        <v>14</v>
      </c>
      <c r="B9" s="35" t="s">
        <v>40</v>
      </c>
      <c r="C9" s="5" t="s">
        <v>28</v>
      </c>
      <c r="D9" s="6">
        <v>4</v>
      </c>
      <c r="E9" s="36">
        <v>96187.5</v>
      </c>
      <c r="F9" s="7">
        <f>E9*D9</f>
        <v>384750</v>
      </c>
      <c r="G9" s="96"/>
      <c r="H9" s="88"/>
      <c r="I9" s="7">
        <f t="shared" ref="I9:I10" si="0">E9-(E9*$H$8)</f>
        <v>96187.5</v>
      </c>
      <c r="J9" s="44">
        <f t="shared" ref="J9:J10" si="1">I9*D9</f>
        <v>384750</v>
      </c>
    </row>
    <row r="10" spans="1:17" ht="83.4" customHeight="1" thickBot="1" x14ac:dyDescent="0.8">
      <c r="A10" s="45" t="s">
        <v>15</v>
      </c>
      <c r="B10" s="46" t="s">
        <v>41</v>
      </c>
      <c r="C10" s="47" t="s">
        <v>28</v>
      </c>
      <c r="D10" s="48">
        <v>4</v>
      </c>
      <c r="E10" s="49">
        <v>91750</v>
      </c>
      <c r="F10" s="50">
        <f>E10*D10</f>
        <v>367000</v>
      </c>
      <c r="G10" s="97"/>
      <c r="H10" s="89"/>
      <c r="I10" s="50">
        <f t="shared" si="0"/>
        <v>91750</v>
      </c>
      <c r="J10" s="51">
        <f t="shared" si="1"/>
        <v>367000</v>
      </c>
    </row>
    <row r="11" spans="1:17" ht="13.4" customHeight="1" thickBot="1" x14ac:dyDescent="0.8"/>
    <row r="12" spans="1:17" ht="83.4" customHeight="1" thickBot="1" x14ac:dyDescent="0.8">
      <c r="A12" s="104" t="s">
        <v>44</v>
      </c>
      <c r="B12" s="105"/>
      <c r="C12" s="105"/>
      <c r="D12" s="105"/>
      <c r="E12" s="105"/>
      <c r="F12" s="105"/>
      <c r="G12" s="106"/>
      <c r="H12" s="38">
        <f>H8</f>
        <v>0</v>
      </c>
    </row>
    <row r="13" spans="1:17" s="13" customFormat="1" ht="18" customHeight="1" thickBot="1" x14ac:dyDescent="0.8">
      <c r="A13" s="8"/>
      <c r="B13" s="9"/>
      <c r="C13" s="9"/>
      <c r="D13" s="10"/>
      <c r="E13" s="11"/>
      <c r="F13" s="11"/>
      <c r="G13" s="11"/>
      <c r="H13" s="12"/>
      <c r="I13" s="12"/>
      <c r="J13" s="11"/>
      <c r="L13" s="2"/>
      <c r="M13" s="2"/>
      <c r="N13" s="2"/>
      <c r="O13" s="2"/>
      <c r="P13" s="2"/>
      <c r="Q13" s="2"/>
    </row>
    <row r="14" spans="1:17" ht="138" customHeight="1" x14ac:dyDescent="0.75">
      <c r="A14" s="57" t="s">
        <v>0</v>
      </c>
      <c r="B14" s="58" t="s">
        <v>52</v>
      </c>
      <c r="C14" s="59" t="s">
        <v>4</v>
      </c>
      <c r="D14" s="58" t="s">
        <v>53</v>
      </c>
      <c r="E14" s="58" t="s">
        <v>8</v>
      </c>
      <c r="F14" s="58" t="s">
        <v>6</v>
      </c>
      <c r="G14" s="58" t="s">
        <v>38</v>
      </c>
      <c r="H14" s="59" t="s">
        <v>2</v>
      </c>
      <c r="I14" s="58" t="s">
        <v>10</v>
      </c>
      <c r="J14" s="60" t="s">
        <v>11</v>
      </c>
    </row>
    <row r="15" spans="1:17" ht="91.85" customHeight="1" x14ac:dyDescent="0.75">
      <c r="A15" s="43" t="s">
        <v>30</v>
      </c>
      <c r="B15" s="54" t="s">
        <v>46</v>
      </c>
      <c r="C15" s="5" t="s">
        <v>7</v>
      </c>
      <c r="D15" s="6">
        <f>303+415+218</f>
        <v>936</v>
      </c>
      <c r="E15" s="36">
        <v>502</v>
      </c>
      <c r="F15" s="7">
        <f>E15*D15</f>
        <v>469872</v>
      </c>
      <c r="G15" s="102">
        <v>0.4</v>
      </c>
      <c r="H15" s="52"/>
      <c r="I15" s="7">
        <f>E15-(E15*H15)</f>
        <v>502</v>
      </c>
      <c r="J15" s="44">
        <f>I15*D15</f>
        <v>469872</v>
      </c>
    </row>
    <row r="16" spans="1:17" ht="135.65" customHeight="1" x14ac:dyDescent="0.75">
      <c r="A16" s="43" t="s">
        <v>31</v>
      </c>
      <c r="B16" s="54" t="s">
        <v>47</v>
      </c>
      <c r="C16" s="5" t="s">
        <v>7</v>
      </c>
      <c r="D16" s="6">
        <f>172+126+91</f>
        <v>389</v>
      </c>
      <c r="E16" s="36">
        <v>615</v>
      </c>
      <c r="F16" s="7">
        <f>E16*D16</f>
        <v>239235</v>
      </c>
      <c r="G16" s="102"/>
      <c r="H16" s="52"/>
      <c r="I16" s="7">
        <f>E16-(E16*H16)</f>
        <v>615</v>
      </c>
      <c r="J16" s="44">
        <f t="shared" ref="J16:J20" si="2">I16*D16</f>
        <v>239235</v>
      </c>
    </row>
    <row r="17" spans="1:12" ht="91.85" customHeight="1" x14ac:dyDescent="0.75">
      <c r="A17" s="43" t="s">
        <v>32</v>
      </c>
      <c r="B17" s="54" t="s">
        <v>48</v>
      </c>
      <c r="C17" s="5" t="s">
        <v>7</v>
      </c>
      <c r="D17" s="6">
        <f>276+202+145</f>
        <v>623</v>
      </c>
      <c r="E17" s="36">
        <v>475</v>
      </c>
      <c r="F17" s="7">
        <f t="shared" ref="F17:F20" si="3">E17*D17</f>
        <v>295925</v>
      </c>
      <c r="G17" s="102"/>
      <c r="H17" s="52"/>
      <c r="I17" s="7">
        <f t="shared" ref="I17:I20" si="4">E17-(E17*H17)</f>
        <v>475</v>
      </c>
      <c r="J17" s="44">
        <f t="shared" si="2"/>
        <v>295925</v>
      </c>
    </row>
    <row r="18" spans="1:12" ht="91.85" customHeight="1" x14ac:dyDescent="0.75">
      <c r="A18" s="43" t="s">
        <v>33</v>
      </c>
      <c r="B18" s="54" t="s">
        <v>49</v>
      </c>
      <c r="C18" s="5" t="s">
        <v>7</v>
      </c>
      <c r="D18" s="6">
        <f>413+302+217</f>
        <v>932</v>
      </c>
      <c r="E18" s="36">
        <v>374</v>
      </c>
      <c r="F18" s="7">
        <f t="shared" si="3"/>
        <v>348568</v>
      </c>
      <c r="G18" s="102"/>
      <c r="H18" s="52"/>
      <c r="I18" s="7">
        <f t="shared" si="4"/>
        <v>374</v>
      </c>
      <c r="J18" s="44">
        <f t="shared" si="2"/>
        <v>348568</v>
      </c>
    </row>
    <row r="19" spans="1:12" ht="91.85" customHeight="1" x14ac:dyDescent="0.75">
      <c r="A19" s="43" t="s">
        <v>34</v>
      </c>
      <c r="B19" s="54" t="s">
        <v>50</v>
      </c>
      <c r="C19" s="5" t="s">
        <v>7</v>
      </c>
      <c r="D19" s="6">
        <f>935+684+492</f>
        <v>2111</v>
      </c>
      <c r="E19" s="36">
        <v>415</v>
      </c>
      <c r="F19" s="7">
        <f t="shared" si="3"/>
        <v>876065</v>
      </c>
      <c r="G19" s="102"/>
      <c r="H19" s="52"/>
      <c r="I19" s="7">
        <f t="shared" si="4"/>
        <v>415</v>
      </c>
      <c r="J19" s="44">
        <f t="shared" si="2"/>
        <v>876065</v>
      </c>
    </row>
    <row r="20" spans="1:12" ht="91.85" customHeight="1" thickBot="1" x14ac:dyDescent="0.8">
      <c r="A20" s="45" t="s">
        <v>35</v>
      </c>
      <c r="B20" s="55" t="s">
        <v>51</v>
      </c>
      <c r="C20" s="47" t="s">
        <v>7</v>
      </c>
      <c r="D20" s="48">
        <f>1263+903+650</f>
        <v>2816</v>
      </c>
      <c r="E20" s="49">
        <v>352</v>
      </c>
      <c r="F20" s="50">
        <f t="shared" si="3"/>
        <v>991232</v>
      </c>
      <c r="G20" s="103"/>
      <c r="H20" s="53"/>
      <c r="I20" s="50">
        <f t="shared" si="4"/>
        <v>352</v>
      </c>
      <c r="J20" s="51">
        <f t="shared" si="2"/>
        <v>991232</v>
      </c>
    </row>
    <row r="21" spans="1:12" s="13" customFormat="1" ht="29.6" customHeight="1" thickBot="1" x14ac:dyDescent="0.8">
      <c r="A21" s="2"/>
      <c r="B21" s="2"/>
      <c r="C21" s="2"/>
      <c r="D21" s="2"/>
      <c r="E21" s="2"/>
      <c r="F21" s="2"/>
      <c r="G21" s="2"/>
      <c r="H21" s="2"/>
      <c r="I21" s="2"/>
      <c r="J21" s="2"/>
      <c r="K21" s="2"/>
      <c r="L21" s="2"/>
    </row>
    <row r="22" spans="1:12" s="13" customFormat="1" ht="78" customHeight="1" thickBot="1" x14ac:dyDescent="0.8">
      <c r="A22" s="104" t="s">
        <v>43</v>
      </c>
      <c r="B22" s="105"/>
      <c r="C22" s="105"/>
      <c r="D22" s="105"/>
      <c r="E22" s="105"/>
      <c r="F22" s="105"/>
      <c r="G22" s="106"/>
      <c r="H22" s="38">
        <f>(H15*D15+H16*D16+H17*D17+H18*D18+H19*D19+H20*D20)/SUM(D15:D20)</f>
        <v>0</v>
      </c>
    </row>
    <row r="23" spans="1:12" ht="30.65" customHeight="1" x14ac:dyDescent="0.75">
      <c r="A23" s="107" t="s">
        <v>54</v>
      </c>
      <c r="B23" s="107"/>
      <c r="C23" s="107"/>
      <c r="D23" s="107"/>
      <c r="E23" s="107"/>
      <c r="F23" s="107"/>
      <c r="G23" s="107"/>
      <c r="H23" s="107"/>
      <c r="I23" s="107"/>
      <c r="J23" s="107"/>
      <c r="K23" s="56"/>
    </row>
    <row r="24" spans="1:12" ht="92.4" customHeight="1" x14ac:dyDescent="0.75">
      <c r="A24" s="107"/>
      <c r="B24" s="107"/>
      <c r="C24" s="107"/>
      <c r="D24" s="107"/>
      <c r="E24" s="107"/>
      <c r="F24" s="107"/>
      <c r="G24" s="107"/>
      <c r="H24" s="107"/>
      <c r="I24" s="107"/>
      <c r="J24" s="107"/>
    </row>
    <row r="25" spans="1:12" x14ac:dyDescent="0.75">
      <c r="I25" s="13"/>
      <c r="J25" s="13"/>
    </row>
    <row r="26" spans="1:12" s="13" customFormat="1" ht="19.2" customHeight="1" thickBot="1" x14ac:dyDescent="0.8">
      <c r="A26" s="8"/>
      <c r="B26" s="16"/>
      <c r="C26" s="10"/>
      <c r="D26" s="17"/>
      <c r="E26" s="18"/>
      <c r="F26" s="18"/>
      <c r="G26" s="18"/>
      <c r="H26" s="12"/>
    </row>
    <row r="27" spans="1:12" ht="78" customHeight="1" x14ac:dyDescent="0.75">
      <c r="A27" s="90" t="s">
        <v>17</v>
      </c>
      <c r="B27" s="91"/>
      <c r="C27" s="91"/>
      <c r="D27" s="91"/>
      <c r="E27" s="92"/>
      <c r="F27" s="21">
        <f>F8+F9+F10+F15+F16+F17+F18+F19+F20</f>
        <v>4499147</v>
      </c>
      <c r="G27" s="37"/>
      <c r="H27" s="13"/>
      <c r="I27" s="13"/>
      <c r="J27" s="13"/>
      <c r="K27" s="13"/>
    </row>
    <row r="28" spans="1:12" s="13" customFormat="1" ht="11.4" customHeight="1" x14ac:dyDescent="0.75">
      <c r="A28" s="22"/>
      <c r="B28" s="2"/>
      <c r="C28" s="2"/>
      <c r="D28" s="2"/>
      <c r="E28" s="2"/>
      <c r="F28" s="23"/>
      <c r="G28" s="2"/>
    </row>
    <row r="29" spans="1:12" s="13" customFormat="1" ht="87" customHeight="1" x14ac:dyDescent="0.75">
      <c r="A29" s="98" t="s">
        <v>18</v>
      </c>
      <c r="B29" s="99"/>
      <c r="C29" s="99"/>
      <c r="D29" s="99"/>
      <c r="E29" s="99"/>
      <c r="F29" s="28">
        <f>H8*G8+H22*G15</f>
        <v>0</v>
      </c>
      <c r="G29" s="2"/>
    </row>
    <row r="30" spans="1:12" s="13" customFormat="1" ht="15" customHeight="1" x14ac:dyDescent="0.75">
      <c r="A30" s="24"/>
      <c r="B30" s="18"/>
      <c r="C30" s="18"/>
      <c r="D30" s="18"/>
      <c r="E30" s="18"/>
      <c r="F30" s="25"/>
      <c r="G30" s="2"/>
      <c r="H30" s="18"/>
    </row>
    <row r="31" spans="1:12" s="13" customFormat="1" ht="87" customHeight="1" x14ac:dyDescent="0.75">
      <c r="A31" s="100" t="s">
        <v>19</v>
      </c>
      <c r="B31" s="101"/>
      <c r="C31" s="101"/>
      <c r="D31" s="101"/>
      <c r="E31" s="101"/>
      <c r="F31" s="26">
        <f>F27-(F27*F29)</f>
        <v>4499147</v>
      </c>
      <c r="G31" s="2"/>
      <c r="H31" s="18"/>
      <c r="I31" s="18"/>
      <c r="J31" s="18"/>
    </row>
    <row r="32" spans="1:12" s="13" customFormat="1" ht="15" customHeight="1" x14ac:dyDescent="0.75">
      <c r="A32" s="22"/>
      <c r="B32" s="2"/>
      <c r="C32" s="2"/>
      <c r="D32" s="2"/>
      <c r="E32" s="2"/>
      <c r="F32" s="23"/>
      <c r="G32" s="2"/>
      <c r="H32" s="20"/>
      <c r="I32" s="18"/>
      <c r="J32" s="18"/>
    </row>
    <row r="33" spans="1:11" ht="82.85" customHeight="1" x14ac:dyDescent="0.75">
      <c r="A33" s="93" t="s">
        <v>1</v>
      </c>
      <c r="B33" s="94"/>
      <c r="C33" s="94"/>
      <c r="D33" s="94"/>
      <c r="E33" s="94"/>
      <c r="F33" s="26">
        <v>0</v>
      </c>
      <c r="I33" s="15"/>
      <c r="J33" s="19"/>
    </row>
    <row r="34" spans="1:11" ht="30" customHeight="1" x14ac:dyDescent="0.75">
      <c r="A34" s="22"/>
      <c r="F34" s="23"/>
      <c r="I34" s="15"/>
      <c r="J34" s="19"/>
    </row>
    <row r="35" spans="1:11" ht="60" customHeight="1" thickBot="1" x14ac:dyDescent="0.8">
      <c r="A35" s="85" t="s">
        <v>16</v>
      </c>
      <c r="B35" s="86"/>
      <c r="C35" s="86"/>
      <c r="D35" s="86"/>
      <c r="E35" s="86"/>
      <c r="F35" s="27">
        <f>F31+F33</f>
        <v>4499147</v>
      </c>
      <c r="I35" s="15"/>
    </row>
    <row r="36" spans="1:11" ht="15" customHeight="1" thickBot="1" x14ac:dyDescent="0.8">
      <c r="A36" s="14"/>
      <c r="B36" s="14"/>
      <c r="C36" s="14"/>
      <c r="D36" s="14"/>
      <c r="E36" s="14"/>
      <c r="F36" s="14"/>
      <c r="G36" s="14"/>
      <c r="H36" s="14"/>
      <c r="I36" s="14"/>
      <c r="J36" s="14"/>
      <c r="K36" s="14"/>
    </row>
    <row r="37" spans="1:11" ht="91.2" customHeight="1" x14ac:dyDescent="0.75">
      <c r="A37" s="63" t="s">
        <v>21</v>
      </c>
      <c r="B37" s="64"/>
      <c r="C37" s="64"/>
      <c r="D37" s="64"/>
      <c r="E37" s="64"/>
      <c r="F37" s="65"/>
      <c r="G37" s="14"/>
      <c r="H37" s="14"/>
      <c r="I37" s="14"/>
      <c r="J37" s="14"/>
      <c r="K37" s="14"/>
    </row>
    <row r="38" spans="1:11" ht="101.6" customHeight="1" x14ac:dyDescent="0.75">
      <c r="A38" s="66" t="s">
        <v>22</v>
      </c>
      <c r="B38" s="67"/>
      <c r="C38" s="67"/>
      <c r="D38" s="67"/>
      <c r="E38" s="68"/>
      <c r="F38" s="29"/>
      <c r="G38" s="14"/>
      <c r="H38" s="14"/>
      <c r="I38" s="14"/>
      <c r="J38" s="14"/>
      <c r="K38" s="14"/>
    </row>
    <row r="39" spans="1:11" ht="18" customHeight="1" x14ac:dyDescent="0.75">
      <c r="A39" s="30"/>
      <c r="B39" s="14"/>
      <c r="C39" s="14"/>
      <c r="D39" s="14"/>
      <c r="E39" s="14"/>
      <c r="F39" s="31"/>
      <c r="G39" s="14"/>
      <c r="H39" s="14"/>
      <c r="I39" s="14"/>
      <c r="J39" s="14"/>
      <c r="K39" s="14"/>
    </row>
    <row r="40" spans="1:11" ht="63.65" customHeight="1" x14ac:dyDescent="0.75">
      <c r="A40" s="69" t="s">
        <v>24</v>
      </c>
      <c r="B40" s="70"/>
      <c r="C40" s="70"/>
      <c r="D40" s="70"/>
      <c r="E40" s="70"/>
      <c r="F40" s="32" t="s">
        <v>20</v>
      </c>
      <c r="G40" s="14"/>
      <c r="H40" s="14"/>
      <c r="I40" s="14"/>
      <c r="J40" s="14"/>
      <c r="K40" s="14"/>
    </row>
    <row r="41" spans="1:11" ht="40.200000000000003" customHeight="1" x14ac:dyDescent="0.75">
      <c r="A41" s="71" t="s">
        <v>23</v>
      </c>
      <c r="B41" s="72"/>
      <c r="C41" s="72"/>
      <c r="D41" s="72"/>
      <c r="E41" s="73"/>
      <c r="F41" s="33"/>
      <c r="G41" s="14"/>
      <c r="H41" s="14"/>
      <c r="I41" s="14"/>
      <c r="J41" s="14"/>
      <c r="K41" s="14"/>
    </row>
    <row r="42" spans="1:11" ht="142.85" customHeight="1" thickBot="1" x14ac:dyDescent="0.8">
      <c r="A42" s="74" t="s">
        <v>25</v>
      </c>
      <c r="B42" s="75"/>
      <c r="C42" s="75"/>
      <c r="D42" s="75"/>
      <c r="E42" s="75"/>
      <c r="F42" s="34"/>
      <c r="G42" s="14"/>
      <c r="H42" s="14"/>
      <c r="I42" s="14"/>
      <c r="J42" s="14"/>
      <c r="K42" s="14"/>
    </row>
    <row r="43" spans="1:11" x14ac:dyDescent="0.75">
      <c r="A43" s="14"/>
      <c r="B43" s="14"/>
      <c r="C43" s="14"/>
      <c r="D43" s="14"/>
      <c r="E43" s="14"/>
      <c r="F43" s="14"/>
      <c r="G43" s="14"/>
      <c r="H43" s="14"/>
      <c r="I43" s="14"/>
      <c r="J43" s="14"/>
      <c r="K43" s="14"/>
    </row>
    <row r="44" spans="1:11" x14ac:dyDescent="0.75">
      <c r="A44" s="14"/>
      <c r="B44" s="14"/>
      <c r="C44" s="14"/>
      <c r="D44" s="14"/>
      <c r="E44" s="14"/>
      <c r="F44" s="14"/>
      <c r="G44" s="14"/>
      <c r="H44" s="14"/>
      <c r="I44" s="14"/>
      <c r="J44" s="14"/>
      <c r="K44" s="14"/>
    </row>
    <row r="45" spans="1:11" ht="196.85" customHeight="1" x14ac:dyDescent="0.75">
      <c r="A45" s="61" t="s">
        <v>36</v>
      </c>
      <c r="B45" s="61"/>
      <c r="C45" s="61"/>
      <c r="D45" s="61"/>
      <c r="E45" s="61"/>
      <c r="F45" s="61"/>
      <c r="G45" s="14"/>
      <c r="H45" s="14"/>
      <c r="I45" s="14"/>
      <c r="J45" s="14"/>
      <c r="K45" s="14"/>
    </row>
    <row r="46" spans="1:11" ht="28.85" customHeight="1" x14ac:dyDescent="0.75">
      <c r="A46" s="14"/>
      <c r="B46" s="14"/>
      <c r="C46" s="14"/>
      <c r="D46" s="14"/>
      <c r="E46" s="14"/>
      <c r="F46" s="14"/>
      <c r="G46" s="14"/>
      <c r="H46" s="14"/>
      <c r="I46" s="14"/>
      <c r="J46" s="14"/>
      <c r="K46" s="14"/>
    </row>
    <row r="47" spans="1:11" ht="82.85" customHeight="1" x14ac:dyDescent="0.75">
      <c r="A47" s="62" t="s">
        <v>26</v>
      </c>
      <c r="B47" s="62"/>
      <c r="C47" s="62"/>
      <c r="D47" s="62"/>
      <c r="E47" s="62"/>
      <c r="F47" s="62"/>
      <c r="G47" s="14"/>
      <c r="H47" s="14"/>
      <c r="I47" s="14"/>
      <c r="J47" s="14"/>
      <c r="K47" s="14"/>
    </row>
  </sheetData>
  <sheetProtection sheet="1" formatCells="0" formatColumns="0" formatRows="0" insertColumns="0" insertRows="0" insertHyperlinks="0" deleteColumns="0" deleteRows="0" sort="0" autoFilter="0" pivotTables="0"/>
  <protectedRanges>
    <protectedRange sqref="F38:F42" name="Intervallo4"/>
    <protectedRange sqref="H15:H20" name="Intervallo3"/>
    <protectedRange sqref="H8" name="Intervallo2"/>
    <protectedRange sqref="A4" name="Intervallo1"/>
  </protectedRanges>
  <mergeCells count="21">
    <mergeCell ref="A2:J2"/>
    <mergeCell ref="A4:J4"/>
    <mergeCell ref="A3:J3"/>
    <mergeCell ref="A35:E35"/>
    <mergeCell ref="H8:H10"/>
    <mergeCell ref="A27:E27"/>
    <mergeCell ref="A33:E33"/>
    <mergeCell ref="G8:G10"/>
    <mergeCell ref="A29:E29"/>
    <mergeCell ref="A31:E31"/>
    <mergeCell ref="G15:G20"/>
    <mergeCell ref="A22:G22"/>
    <mergeCell ref="A12:G12"/>
    <mergeCell ref="A23:J24"/>
    <mergeCell ref="A45:F45"/>
    <mergeCell ref="A47:F47"/>
    <mergeCell ref="A37:F37"/>
    <mergeCell ref="A38:E38"/>
    <mergeCell ref="A40:E40"/>
    <mergeCell ref="A41:E41"/>
    <mergeCell ref="A42:E42"/>
  </mergeCells>
  <phoneticPr fontId="2" type="noConversion"/>
  <pageMargins left="0.7" right="0.7" top="0.75" bottom="0.75" header="0.3" footer="0.3"/>
  <pageSetup paperSize="8" scale="35" fitToHeight="0" orientation="portrait" r:id="rId1"/>
  <headerFooter>
    <oddFooter>Pagina &amp;P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OE</vt:lpstr>
      <vt:lpstr>OE!Area_stampa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Claudio V</dc:creator>
  <cp:keywords/>
  <dc:description/>
  <cp:lastModifiedBy>Colantoni, Alessia</cp:lastModifiedBy>
  <cp:revision/>
  <dcterms:created xsi:type="dcterms:W3CDTF">2019-10-14T14:08:39Z</dcterms:created>
  <dcterms:modified xsi:type="dcterms:W3CDTF">2025-05-22T05:07:32Z</dcterms:modified>
  <cp:category/>
  <cp:contentStatus/>
</cp:coreProperties>
</file>